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00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<sst xmlns="http://schemas.openxmlformats.org/spreadsheetml/2006/main" count="57" uniqueCount="53">
  <si>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Radlasten</t>
  </si>
  <si>
    <t>links</t>
  </si>
  <si>
    <t>rechts</t>
  </si>
  <si>
    <t>m</t>
  </si>
  <si>
    <t>Spurweite sv</t>
  </si>
  <si>
    <t>m</t>
  </si>
  <si>
    <t>m</t>
  </si>
  <si>
    <t>Spurweite sh</t>
  </si>
  <si>
    <t>Lage Schwerpunkt</t>
  </si>
  <si>
    <t>Radstand l</t>
  </si>
  <si>
    <t>vorne in kg</t>
  </si>
  <si>
    <t>hinten in kg</t>
  </si>
  <si>
    <t>lh</t>
  </si>
  <si>
    <t>lv</t>
  </si>
  <si>
    <t>m</t>
  </si>
  <si>
    <t>m</t>
  </si>
  <si>
    <t>Gv</t>
  </si>
  <si>
    <t>Gh</t>
  </si>
  <si>
    <t>G</t>
  </si>
  <si>
    <t>von Radmitte</t>
  </si>
  <si>
    <t>Höhe Schwerpunkt</t>
  </si>
  <si>
    <t>h</t>
  </si>
  <si>
    <t>m</t>
  </si>
  <si>
    <t>kg</t>
  </si>
  <si>
    <t>Fahrzeug vorne um h anheben</t>
  </si>
  <si>
    <t>Gh2 li</t>
  </si>
  <si>
    <t>gh2 re</t>
  </si>
  <si>
    <t>kg</t>
  </si>
  <si>
    <t>Durchmesser Rad D</t>
  </si>
  <si>
    <t>m</t>
  </si>
  <si>
    <t>hsp</t>
  </si>
  <si>
    <t>m</t>
  </si>
  <si>
    <t>quer</t>
  </si>
  <si>
    <t>längs</t>
  </si>
  <si>
    <t>- Rechtskurve</t>
  </si>
  <si>
    <t>- Bremse</t>
  </si>
  <si>
    <t>vr Radlast</t>
  </si>
  <si>
    <t>hr Radlast</t>
  </si>
  <si>
    <t>m/s2</t>
  </si>
  <si>
    <t>m/s2</t>
  </si>
  <si>
    <t>kg</t>
  </si>
  <si>
    <t>N</t>
  </si>
  <si>
    <t>Kontrollsumme</t>
  </si>
  <si>
    <t>Cross</t>
  </si>
  <si>
    <t>Radlast vl (gemittelt)</t>
  </si>
  <si>
    <t>Radlast hl (gemittelt)</t>
  </si>
  <si>
    <t>Radlaständerungen beim Beschleunigungen</t>
  </si>
  <si>
    <t>lr</t>
  </si>
  <si>
    <t>ll</t>
  </si>
  <si>
    <t>Gl</t>
  </si>
  <si>
    <t>Gr</t>
  </si>
  <si>
    <t>Mittlere Spurweite</t>
  </si>
  <si>
    <t>(von mittlerer Spurweite)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</si>
</sst>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E+00"/>
    <numFmt numFmtId="175" formatCode="0.000E+00"/>
    <numFmt numFmtId="176" formatCode="0.0%"/>
  </numFmts>
  <fonts count="52"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1" applyNumberFormat="0" applyAlignment="0" applyProtection="0"/>
    <xf numFmtId="0" fontId="38" fillId="40" borderId="2" applyNumberFormat="0" applyAlignment="0" applyProtection="0"/>
    <xf numFmtId="169" fontId="0" fillId="0" borderId="0" applyFont="0" applyFill="0" applyBorder="0" applyAlignment="0" applyProtection="0"/>
    <xf numFmtId="0" fontId="39" fillId="4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0" applyNumberFormat="0" applyBorder="0" applyAlignment="0" applyProtection="0"/>
    <xf numFmtId="171" fontId="0" fillId="0" borderId="0" applyFont="0" applyFill="0" applyBorder="0" applyAlignment="0" applyProtection="0"/>
    <xf numFmtId="0" fontId="43" fillId="43" borderId="0" applyNumberFormat="0" applyBorder="0" applyAlignment="0" applyProtection="0"/>
    <xf numFmtId="0" fontId="0" fillId="44" borderId="4" applyNumberFormat="0" applyFont="0" applyAlignment="0" applyProtection="0"/>
    <xf numFmtId="9" fontId="0" fillId="0" borderId="0" applyFont="0" applyFill="0" applyBorder="0" applyAlignment="0" applyProtection="0"/>
    <xf numFmtId="0" fontId="44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6" borderId="9" applyNumberFormat="0" applyAlignment="0" applyProtection="0"/>
    <xf numFmtId="0" fontId="5" fillId="10" borderId="0" applyNumberFormat="0" applyBorder="0" applyAlignment="0" applyProtection="0"/>
    <xf numFmtId="0" fontId="6" fillId="9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5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3" fillId="0" borderId="11" applyNumberFormat="0" applyFill="0" applyAlignment="0" applyProtection="0"/>
    <xf numFmtId="0" fontId="4" fillId="0" borderId="12" applyNumberFormat="0" applyFill="0" applyAlignment="0" applyProtection="0"/>
    <xf numFmtId="0" fontId="4" fillId="0" borderId="0" applyNumberFormat="0" applyFill="0" applyBorder="0" applyAlignment="0" applyProtection="0"/>
    <xf numFmtId="0" fontId="12" fillId="51" borderId="13" applyNumberFormat="0" applyAlignment="0" applyProtection="0"/>
    <xf numFmtId="0" fontId="15" fillId="0" borderId="14" applyNumberFormat="0" applyFill="0" applyAlignment="0" applyProtection="0"/>
    <xf numFmtId="0" fontId="0" fillId="52" borderId="15" applyNumberFormat="0" applyFon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53" borderId="16" applyNumberFormat="0" applyAlignment="0" applyProtection="0"/>
    <xf numFmtId="0" fontId="8" fillId="13" borderId="16" applyNumberFormat="0" applyAlignment="0" applyProtection="0"/>
    <xf numFmtId="0" fontId="9" fillId="53" borderId="17" applyNumberFormat="0" applyAlignment="0" applyProtection="0"/>
    <xf numFmtId="0" fontId="7" fillId="54" borderId="0" applyNumberFormat="0" applyBorder="0" applyAlignment="0" applyProtection="0"/>
    <xf numFmtId="0" fontId="11" fillId="0" borderId="18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18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22" borderId="0" xfId="0" applyNumberFormat="1" applyFill="1" applyAlignment="1">
      <alignment/>
    </xf>
    <xf numFmtId="1" fontId="0" fillId="0" borderId="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0" fillId="22" borderId="19" xfId="0" applyNumberFormat="1" applyFill="1" applyBorder="1" applyAlignment="1">
      <alignment horizontal="center" vertical="center"/>
    </xf>
    <xf numFmtId="173" fontId="0" fillId="22" borderId="0" xfId="0" applyNumberFormat="1" applyFill="1" applyAlignment="1">
      <alignment/>
    </xf>
    <xf numFmtId="0" fontId="0" fillId="55" borderId="21" xfId="0" applyFill="1" applyBorder="1" applyAlignment="1">
      <alignment horizontal="center" vertical="center"/>
    </xf>
    <xf numFmtId="0" fontId="0" fillId="55" borderId="20" xfId="0" applyFill="1" applyBorder="1" applyAlignment="1">
      <alignment horizontal="center" vertical="center"/>
    </xf>
    <xf numFmtId="0" fontId="0" fillId="55" borderId="25" xfId="0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10" fontId="0" fillId="55" borderId="0" xfId="67" applyNumberFormat="1" applyFont="1" applyFill="1" applyBorder="1" applyAlignment="1">
      <alignment horizontal="center" vertical="center"/>
    </xf>
    <xf numFmtId="10" fontId="0" fillId="0" borderId="0" xfId="67" applyNumberFormat="1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</cellXfs>
  <cellStyles count="8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  <cellStyle name="好" xfId="79"/>
    <cellStyle name="差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标题" xfId="87"/>
    <cellStyle name="标题 1" xfId="88"/>
    <cellStyle name="标题 2" xfId="89"/>
    <cellStyle name="标题 3" xfId="90"/>
    <cellStyle name="标题 4" xfId="91"/>
    <cellStyle name="检查单元格" xfId="92"/>
    <cellStyle name="汇总" xfId="93"/>
    <cellStyle name="注释" xfId="94"/>
    <cellStyle name="解释性文本" xfId="95"/>
    <cellStyle name="警告文本" xfId="96"/>
    <cellStyle name="计算" xfId="97"/>
    <cellStyle name="输入" xfId="98"/>
    <cellStyle name="输出" xfId="99"/>
    <cellStyle name="适中" xfId="100"/>
    <cellStyle name="链接单元格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F20" sqref="F20"/>
    </sheetView>
  </sheetViews>
  <sheetFormatPr defaultColWidth="9.00390625" defaultRowHeight="14.25"/>
  <cols>
    <col min="1" max="1" width="19.00390625" style="0" customWidth="1"/>
    <col min="2" max="2" width="11.25390625" style="0" bestFit="1" customWidth="1"/>
    <col min="3" max="3" width="11.75390625" style="0" customWidth="1"/>
    <col min="4" max="4" width="11.625" style="0" customWidth="1"/>
    <col min="5" max="5" width="11.25390625" style="0" bestFit="1" customWidth="1"/>
    <col min="6" max="6" width="8.875" style="0" bestFit="1" customWidth="1"/>
    <col min="7" max="7" width="8.375" style="0" bestFit="1" customWidth="1"/>
  </cols>
  <sheetData>
    <row r="1" spans="1:9" ht="15">
      <c r="A1" s="4" t="s">
        <v>0</v>
      </c>
      <c r="B1" s="1" t="s">
        <v>1</v>
      </c>
      <c r="C1" s="1" t="s">
        <v>2</v>
      </c>
      <c r="E1" t="s">
        <v>16</v>
      </c>
      <c r="F1" t="s">
        <v>17</v>
      </c>
      <c r="G1" t="s">
        <v>18</v>
      </c>
      <c r="H1" t="s">
        <v>50</v>
      </c>
      <c r="I1" t="s">
        <v>49</v>
      </c>
    </row>
    <row r="2" spans="1:10" ht="14.25">
      <c r="A2" s="1" t="s">
        <v>10</v>
      </c>
      <c r="B2" s="22">
        <v>382</v>
      </c>
      <c r="C2" s="23">
        <v>374</v>
      </c>
      <c r="E2">
        <f>B2+C2</f>
        <v>756</v>
      </c>
      <c r="F2">
        <f>B3+C3</f>
        <v>468</v>
      </c>
      <c r="G2">
        <f>E2+F2</f>
        <v>1224</v>
      </c>
      <c r="H2">
        <f>C2+C3</f>
        <v>604</v>
      </c>
      <c r="I2">
        <f>B2+B3</f>
        <v>620</v>
      </c>
      <c r="J2" t="s">
        <v>40</v>
      </c>
    </row>
    <row r="3" spans="1:10" ht="14.25">
      <c r="A3" s="1" t="s">
        <v>11</v>
      </c>
      <c r="B3" s="24">
        <v>238</v>
      </c>
      <c r="C3" s="25">
        <v>230</v>
      </c>
      <c r="E3" s="13">
        <f>E2*9.81</f>
        <v>7416.360000000001</v>
      </c>
      <c r="F3" s="13">
        <f>F2*9.81</f>
        <v>4591.08</v>
      </c>
      <c r="G3" s="13">
        <f>G2*9.81</f>
        <v>12007.44</v>
      </c>
      <c r="H3" s="13">
        <f>H2*9.81</f>
        <v>5925.240000000001</v>
      </c>
      <c r="I3" s="13">
        <f>I2*9.81</f>
        <v>6082.200000000001</v>
      </c>
      <c r="J3" t="s">
        <v>41</v>
      </c>
    </row>
    <row r="4" spans="1:7" ht="14.25">
      <c r="A4" s="1" t="s">
        <v>43</v>
      </c>
      <c r="B4" s="26">
        <f>(B3+C2)/G2</f>
        <v>0.5</v>
      </c>
      <c r="C4" s="26">
        <f>(C3+B2)/G2</f>
        <v>0.5</v>
      </c>
      <c r="E4" s="13"/>
      <c r="F4" s="13"/>
      <c r="G4" s="13"/>
    </row>
    <row r="6" spans="1:3" ht="14.25">
      <c r="A6" s="1" t="s">
        <v>9</v>
      </c>
      <c r="B6" s="2">
        <v>2.57</v>
      </c>
      <c r="C6" s="1" t="s">
        <v>3</v>
      </c>
    </row>
    <row r="8" spans="1:3" ht="14.25">
      <c r="A8" s="1" t="s">
        <v>4</v>
      </c>
      <c r="B8" s="3">
        <v>1.482</v>
      </c>
      <c r="C8" s="1" t="s">
        <v>5</v>
      </c>
    </row>
    <row r="9" spans="1:9" ht="14.25">
      <c r="A9" s="1" t="s">
        <v>7</v>
      </c>
      <c r="B9" s="2">
        <v>1.48</v>
      </c>
      <c r="C9" s="1" t="s">
        <v>6</v>
      </c>
      <c r="F9" t="s">
        <v>51</v>
      </c>
      <c r="H9">
        <f>(B8+B9)/2</f>
        <v>1.4809999999999999</v>
      </c>
      <c r="I9" t="s">
        <v>3</v>
      </c>
    </row>
    <row r="11" spans="1:8" ht="15">
      <c r="A11" s="4" t="s">
        <v>8</v>
      </c>
      <c r="B11" t="s">
        <v>12</v>
      </c>
      <c r="D11" t="s">
        <v>13</v>
      </c>
      <c r="F11" t="s">
        <v>47</v>
      </c>
      <c r="H11" t="s">
        <v>48</v>
      </c>
    </row>
    <row r="12" spans="1:11" ht="14.25">
      <c r="A12" t="s">
        <v>19</v>
      </c>
      <c r="B12" s="14">
        <f>E2/G2*B6</f>
        <v>1.5873529411764706</v>
      </c>
      <c r="C12" t="s">
        <v>14</v>
      </c>
      <c r="D12" s="14">
        <f>B6-B12</f>
        <v>0.9826470588235292</v>
      </c>
      <c r="E12" t="s">
        <v>15</v>
      </c>
      <c r="F12" s="14">
        <f>I2/G2*H9</f>
        <v>0.7501797385620914</v>
      </c>
      <c r="G12" t="s">
        <v>3</v>
      </c>
      <c r="H12" s="14">
        <f>H9-F12</f>
        <v>0.7308202614379085</v>
      </c>
      <c r="I12" t="s">
        <v>3</v>
      </c>
      <c r="K12" s="30"/>
    </row>
    <row r="13" spans="6:11" ht="14.25">
      <c r="F13" t="s">
        <v>52</v>
      </c>
      <c r="K13" s="29"/>
    </row>
    <row r="14" spans="1:2" ht="15">
      <c r="A14" s="4" t="s">
        <v>20</v>
      </c>
      <c r="B14" t="s">
        <v>24</v>
      </c>
    </row>
    <row r="15" spans="1:3" ht="14.25">
      <c r="A15" s="1" t="s">
        <v>21</v>
      </c>
      <c r="B15" s="3">
        <v>0.3</v>
      </c>
      <c r="C15" s="1" t="s">
        <v>22</v>
      </c>
    </row>
    <row r="16" spans="1:6" ht="14.25">
      <c r="A16" s="1" t="s">
        <v>25</v>
      </c>
      <c r="B16" s="3">
        <v>241</v>
      </c>
      <c r="C16" s="1" t="s">
        <v>23</v>
      </c>
      <c r="D16" s="1" t="s">
        <v>26</v>
      </c>
      <c r="E16" s="2">
        <v>233</v>
      </c>
      <c r="F16" s="1" t="s">
        <v>27</v>
      </c>
    </row>
    <row r="17" spans="1:3" ht="14.25">
      <c r="A17" s="1" t="s">
        <v>28</v>
      </c>
      <c r="B17" s="2">
        <v>0.6</v>
      </c>
      <c r="C17" s="1" t="s">
        <v>29</v>
      </c>
    </row>
    <row r="19" ht="14.25">
      <c r="B19" t="s">
        <v>30</v>
      </c>
    </row>
    <row r="20" spans="2:3" ht="14.25">
      <c r="B20" s="21">
        <f>((B16+E16-F2)/G2*B6/B15*SQRT(B6*B6-B15*B15))+B17/2</f>
        <v>0.40718538645946256</v>
      </c>
      <c r="C20" t="s">
        <v>31</v>
      </c>
    </row>
    <row r="22" ht="15">
      <c r="A22" s="4" t="s">
        <v>46</v>
      </c>
    </row>
    <row r="23" spans="1:4" ht="14.25">
      <c r="A23" s="1" t="s">
        <v>32</v>
      </c>
      <c r="B23" s="6">
        <v>-15</v>
      </c>
      <c r="C23" s="1" t="s">
        <v>38</v>
      </c>
      <c r="D23" t="s">
        <v>34</v>
      </c>
    </row>
    <row r="24" spans="1:4" ht="14.25">
      <c r="A24" s="1" t="s">
        <v>33</v>
      </c>
      <c r="B24" s="7">
        <v>-8</v>
      </c>
      <c r="C24" s="1" t="s">
        <v>39</v>
      </c>
      <c r="D24" t="s">
        <v>35</v>
      </c>
    </row>
    <row r="27" spans="1:4" ht="14.25">
      <c r="A27" s="1" t="s">
        <v>44</v>
      </c>
      <c r="B27" s="20">
        <f>(9.81*E2/2-B24*G2/2*B20/B6-B23*E2*B20/B8)/9.81</f>
        <v>774.6790997990336</v>
      </c>
      <c r="C27" s="20">
        <f>(9.81*E2/2-B24*G2/2*B20/B6+B23*E2*B20/B8)/9.81</f>
        <v>139.46808203364975</v>
      </c>
      <c r="D27" s="5" t="s">
        <v>36</v>
      </c>
    </row>
    <row r="28" spans="1:4" ht="14.25">
      <c r="A28" s="1" t="s">
        <v>45</v>
      </c>
      <c r="B28" s="20">
        <f>(9.81*F2/2+B24*G2/2*B20/B6-B23*F2*B20/B9)/9.81</f>
        <v>351.80503630804526</v>
      </c>
      <c r="C28" s="20">
        <f>(9.81*F2/2+B24*G2/2*B20/B6+B23*F2*B20/B9)/9.81</f>
        <v>-41.9522181407284</v>
      </c>
      <c r="D28" s="5" t="s">
        <v>37</v>
      </c>
    </row>
    <row r="29" spans="1:3" ht="14.25">
      <c r="A29" s="28" t="s">
        <v>43</v>
      </c>
      <c r="B29" s="27">
        <f>(B28+C27)/G2</f>
        <v>0.40136692674975083</v>
      </c>
      <c r="C29" s="27">
        <f>(C28+B27)/G2</f>
        <v>0.5986330732502493</v>
      </c>
    </row>
    <row r="31" spans="1:2" ht="14.25">
      <c r="A31" t="s">
        <v>42</v>
      </c>
      <c r="B31" s="12">
        <f>B27+C27+B28+C28-G2</f>
        <v>0</v>
      </c>
    </row>
    <row r="33" spans="1:4" ht="14.25">
      <c r="A33" s="15">
        <f>B27-B33</f>
        <v>392.67909979903357</v>
      </c>
      <c r="B33" s="16">
        <f>B2</f>
        <v>382</v>
      </c>
      <c r="C33" s="18">
        <f>C2</f>
        <v>374</v>
      </c>
      <c r="D33" s="15">
        <f>C27-C33</f>
        <v>-234.53191796635025</v>
      </c>
    </row>
    <row r="34" spans="1:4" ht="14.25">
      <c r="A34" s="15">
        <f>B28-B34</f>
        <v>113.80503630804526</v>
      </c>
      <c r="B34" s="17">
        <f>B3</f>
        <v>238</v>
      </c>
      <c r="C34" s="19">
        <f>C3</f>
        <v>230</v>
      </c>
      <c r="D34" s="15">
        <f>C28-C34</f>
        <v>-271.9522181407284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F5" sqref="F5"/>
    </sheetView>
  </sheetViews>
  <sheetFormatPr defaultColWidth="9.00390625" defaultRowHeight="14.25"/>
  <cols>
    <col min="1" max="1" width="10.125" style="0" customWidth="1"/>
    <col min="2" max="3" width="8.875" style="0" bestFit="1" customWidth="1"/>
    <col min="4" max="4" width="10.25390625" style="0" customWidth="1"/>
  </cols>
  <sheetData>
    <row r="1" spans="1:4" ht="15">
      <c r="A1" s="8"/>
      <c r="B1" s="1"/>
      <c r="C1" s="1"/>
      <c r="D1" s="1"/>
    </row>
    <row r="2" spans="1:4" ht="14.25">
      <c r="A2" s="9"/>
      <c r="B2" s="10"/>
      <c r="C2" s="9"/>
      <c r="D2" s="9"/>
    </row>
    <row r="3" spans="1:4" ht="14.25">
      <c r="A3" s="9"/>
      <c r="B3" s="9"/>
      <c r="C3" s="9"/>
      <c r="D3" s="9"/>
    </row>
    <row r="4" spans="1:4" ht="14.25">
      <c r="A4" s="9"/>
      <c r="B4" s="9"/>
      <c r="C4" s="9"/>
      <c r="D4" s="9"/>
    </row>
    <row r="5" spans="1:4" ht="14.25">
      <c r="A5" s="9"/>
      <c r="B5" s="9"/>
      <c r="C5" s="9"/>
      <c r="D5" s="9"/>
    </row>
    <row r="6" spans="1:4" ht="14.25">
      <c r="A6" s="9"/>
      <c r="B6" s="9"/>
      <c r="C6" s="9"/>
      <c r="D6" s="11"/>
    </row>
    <row r="7" spans="1:4" ht="14.25">
      <c r="A7" s="9"/>
      <c r="B7" s="9"/>
      <c r="C7" s="9"/>
      <c r="D7" s="11"/>
    </row>
    <row r="8" spans="1:4" ht="14.25">
      <c r="A8" s="9"/>
      <c r="B8" s="9"/>
      <c r="C8" s="9"/>
      <c r="D8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Andreas Schranz</cp:lastModifiedBy>
  <dcterms:created xsi:type="dcterms:W3CDTF">2016-10-07T15:03:36Z</dcterms:created>
  <dcterms:modified xsi:type="dcterms:W3CDTF">2016-10-07T15:17:05Z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